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xr:revisionPtr revIDLastSave="0" documentId="8_{DA94BF2E-7B4A-4DCE-A171-4E5C8EEEAF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 2022" sheetId="1" r:id="rId1"/>
  </sheets>
  <externalReferences>
    <externalReference r:id="rId2"/>
  </externalReferences>
  <definedNames>
    <definedName name="_xlnm.Print_Area" localSheetId="0">'Mayo 2022'!$A$1:$H$109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H59" i="1"/>
  <c r="H57" i="1"/>
  <c r="H51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8" i="1"/>
  <c r="H60" i="1"/>
  <c r="H61" i="1"/>
  <c r="H62" i="1"/>
  <c r="H64" i="1"/>
  <c r="H65" i="1"/>
  <c r="H66" i="1"/>
  <c r="H67" i="1"/>
  <c r="H68" i="1"/>
  <c r="H69" i="1"/>
  <c r="H70" i="1"/>
  <c r="H71" i="1"/>
  <c r="H76" i="1"/>
  <c r="H75" i="1"/>
  <c r="H74" i="1"/>
  <c r="H73" i="1"/>
  <c r="H72" i="1"/>
  <c r="H81" i="1"/>
  <c r="H80" i="1"/>
  <c r="H79" i="1"/>
  <c r="H78" i="1"/>
  <c r="H77" i="1"/>
  <c r="H92" i="1"/>
  <c r="H91" i="1"/>
  <c r="H90" i="1"/>
  <c r="H89" i="1"/>
  <c r="H88" i="1"/>
  <c r="H87" i="1"/>
  <c r="H86" i="1"/>
  <c r="H85" i="1"/>
  <c r="G54" i="1"/>
  <c r="H54" i="1" s="1"/>
  <c r="G36" i="1"/>
  <c r="F36" i="1"/>
  <c r="G26" i="1"/>
  <c r="H26" i="1" s="1"/>
  <c r="G15" i="1"/>
  <c r="G9" i="1"/>
  <c r="H9" i="1" s="1"/>
  <c r="F26" i="1"/>
  <c r="F15" i="1"/>
  <c r="F11" i="1"/>
  <c r="F9" i="1" s="1"/>
  <c r="G82" i="1" l="1"/>
  <c r="F82" i="1"/>
  <c r="F95" i="1" s="1"/>
  <c r="E10" i="1"/>
  <c r="E54" i="1"/>
  <c r="D54" i="1"/>
  <c r="C54" i="1"/>
  <c r="E14" i="1"/>
  <c r="E36" i="1"/>
  <c r="E35" i="1"/>
  <c r="E26" i="1" s="1"/>
  <c r="C26" i="1"/>
  <c r="E24" i="1"/>
  <c r="E23" i="1"/>
  <c r="G95" i="1" l="1"/>
  <c r="E20" i="1"/>
  <c r="E16" i="1"/>
  <c r="C15" i="1"/>
  <c r="D35" i="1"/>
  <c r="D29" i="1"/>
  <c r="D28" i="1"/>
  <c r="D27" i="1"/>
  <c r="D10" i="1"/>
  <c r="D25" i="1"/>
  <c r="D24" i="1"/>
  <c r="D21" i="1"/>
  <c r="D19" i="1"/>
  <c r="D18" i="1"/>
  <c r="D16" i="1"/>
  <c r="E15" i="1" l="1"/>
  <c r="E9" i="1"/>
  <c r="D15" i="1"/>
  <c r="H15" i="1" s="1"/>
  <c r="D26" i="1"/>
  <c r="D36" i="1"/>
  <c r="C36" i="1"/>
  <c r="C9" i="1"/>
  <c r="E82" i="1" l="1"/>
  <c r="E95" i="1" s="1"/>
  <c r="D9" i="1"/>
  <c r="D82" i="1" l="1"/>
  <c r="D95" i="1" l="1"/>
  <c r="H82" i="1"/>
  <c r="H95" i="1" s="1"/>
  <c r="C82" i="1"/>
  <c r="C95" i="1" l="1"/>
</calcChain>
</file>

<file path=xl/sharedStrings.xml><?xml version="1.0" encoding="utf-8"?>
<sst xmlns="http://schemas.openxmlformats.org/spreadsheetml/2006/main" count="104" uniqueCount="104">
  <si>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</si>
  <si>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</si>
  <si>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</si>
  <si>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</si>
  <si>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</si>
  <si>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</si>
  <si>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</si>
  <si>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</si>
  <si>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</si>
  <si>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</si>
  <si>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</si>
  <si>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</si>
  <si>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</si>
  <si>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</si>
  <si>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</si>
  <si>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</si>
  <si>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</si>
  <si>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</si>
  <si>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</si>
  <si>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</si>
  <si>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</si>
  <si>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</si>
  <si>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</si>
  <si>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</si>
  <si>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</si>
  <si>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</si>
  <si>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</si>
  <si>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</si>
  <si>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</si>
  <si>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</si>
  <si>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</si>
  <si>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</si>
  <si>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</si>
  <si>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</si>
  <si>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</si>
  <si>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</si>
  <si>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</si>
  <si>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</si>
  <si>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</si>
  <si>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</si>
  <si>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</si>
  <si>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</si>
  <si>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</si>
  <si>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</si>
  <si>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</si>
  <si>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</si>
  <si>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</si>
  <si>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</si>
  <si>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</si>
  <si>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</si>
  <si>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</si>
  <si>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</si>
  <si>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</si>
  <si>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</si>
  <si>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</si>
  <si>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</si>
  <si>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</si>
  <si>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</si>
  <si>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</si>
  <si>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</si>
  <si>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</si>
  <si>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</si>
  <si>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</si>
  <si>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</si>
  <si>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</si>
  <si>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</si>
  <si>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</si>
  <si>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</si>
  <si>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</si>
  <si>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</si>
  <si>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</si>
  <si>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</si>
  <si>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</si>
  <si>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</si>
  <si>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</si>
  <si>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</si>
  <si>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</si>
  <si>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</si>
  <si>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</si>
  <si>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</si>
  <si>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</si>
  <si>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</si>
  <si>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</si>
  <si>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</si>
  <si>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</si>
  <si>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</si>
  <si>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</si>
  <si>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</si>
  <si>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</si>
  <si>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</si>
  <si>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</si>
  <si>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</si>
  <si>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</si>
  <si>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</si>
  <si>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</si>
  <si>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</si>
  <si>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</si>
  <si>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</si>
  <si>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</si>
  <si>
    <t>Marzo</t>
  </si>
  <si>
    <t>2.2.7-SERVICIOS DE CONSERVACIÓN, REPARACIONES MENORES E INSTALACIONES T EMPORALES</t>
  </si>
  <si>
    <t>2.6.8-BIENES INTANGIBLES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</si>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</sst>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44" fontId="11" fillId="3" borderId="2" xfId="1" applyFont="1" applyFill="1" applyBorder="1" applyAlignment="1">
      <alignment horizontal="left"/>
    </xf>
    <xf numFmtId="0" fontId="0" fillId="0" borderId="0" xfId="0" applyBorder="1" applyAlignment="1"/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2" fontId="0" fillId="0" borderId="3" xfId="0" applyNumberFormat="1" applyFont="1" applyBorder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3" fontId="2" fillId="0" borderId="0" xfId="3" applyFont="1" applyAlignment="1">
      <alignment horizontal="center"/>
    </xf>
    <xf numFmtId="43" fontId="3" fillId="2" borderId="2" xfId="3" applyFont="1" applyFill="1" applyBorder="1" applyAlignment="1">
      <alignment horizontal="center"/>
    </xf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3" fontId="0" fillId="0" borderId="4" xfId="3" applyFont="1" applyBorder="1"/>
    <xf numFmtId="43" fontId="4" fillId="0" borderId="5" xfId="3" applyFont="1" applyBorder="1" applyAlignment="1">
      <alignment horizontal="left" indent="3"/>
    </xf>
    <xf numFmtId="43" fontId="4" fillId="3" borderId="6" xfId="3" applyFont="1" applyFill="1" applyBorder="1" applyAlignment="1">
      <alignment horizontal="left" indent="4"/>
    </xf>
    <xf numFmtId="43" fontId="0" fillId="0" borderId="0" xfId="3" applyFont="1"/>
    <xf numFmtId="43" fontId="0" fillId="0" borderId="0" xfId="3" applyFont="1" applyBorder="1" applyAlignment="1"/>
    <xf numFmtId="43" fontId="0" fillId="0" borderId="0" xfId="3" applyFont="1" applyAlignment="1">
      <alignment horizontal="center"/>
    </xf>
    <xf numFmtId="43" fontId="5" fillId="0" borderId="1" xfId="3" applyFont="1" applyBorder="1" applyAlignment="1">
      <alignment horizontal="left" indent="3"/>
    </xf>
    <xf numFmtId="43" fontId="7" fillId="0" borderId="0" xfId="3" applyFont="1" applyBorder="1" applyAlignment="1">
      <alignment horizontal="center"/>
    </xf>
    <xf numFmtId="4" fontId="0" fillId="0" borderId="0" xfId="0" applyNumberFormat="1"/>
    <xf numFmtId="43" fontId="0" fillId="0" borderId="1" xfId="1" applyNumberFormat="1" applyFont="1" applyBorder="1" applyAlignment="1">
      <alignment horizontal="center"/>
    </xf>
    <xf numFmtId="44" fontId="0" fillId="0" borderId="0" xfId="0" applyNumberFormat="1"/>
    <xf numFmtId="43" fontId="0" fillId="0" borderId="0" xfId="0" applyNumberFormat="1"/>
    <xf numFmtId="2" fontId="0" fillId="0" borderId="4" xfId="0" applyNumberFormat="1" applyBorder="1"/>
    <xf numFmtId="43" fontId="7" fillId="0" borderId="0" xfId="0" applyNumberFormat="1" applyFont="1"/>
    <xf numFmtId="43" fontId="1" fillId="0" borderId="1" xfId="1" applyNumberFormat="1" applyFont="1" applyBorder="1"/>
    <xf numFmtId="2" fontId="7" fillId="0" borderId="1" xfId="3" applyNumberFormat="1" applyFont="1" applyBorder="1"/>
    <xf numFmtId="4" fontId="7" fillId="0" borderId="0" xfId="0" applyNumberFormat="1" applyFont="1"/>
    <xf numFmtId="2" fontId="0" fillId="0" borderId="0" xfId="0" applyNumberFormat="1"/>
    <xf numFmtId="2" fontId="0" fillId="0" borderId="1" xfId="3" applyNumberFormat="1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0</xdr:row>
      <xdr:rowOff>161925</xdr:rowOff>
    </xdr:from>
    <xdr:to>
      <xdr:col>7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1197769</xdr:colOff>
      <xdr:row>100</xdr:row>
      <xdr:rowOff>2381</xdr:rowOff>
    </xdr:from>
    <xdr:to>
      <xdr:col>1</xdr:col>
      <xdr:colOff>4226719</xdr:colOff>
      <xdr:row>100</xdr:row>
      <xdr:rowOff>2381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245394" y="22529006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5045869</xdr:colOff>
      <xdr:row>106</xdr:row>
      <xdr:rowOff>130969</xdr:rowOff>
    </xdr:from>
    <xdr:to>
      <xdr:col>4</xdr:col>
      <xdr:colOff>511969</xdr:colOff>
      <xdr:row>106</xdr:row>
      <xdr:rowOff>133351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 flipV="1">
          <a:off x="5093494" y="23800594"/>
          <a:ext cx="3431381" cy="23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100</xdr:row>
      <xdr:rowOff>0</xdr:rowOff>
    </xdr:from>
    <xdr:to>
      <xdr:col>6</xdr:col>
      <xdr:colOff>904875</xdr:colOff>
      <xdr:row>100</xdr:row>
      <xdr:rowOff>11906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7200900" y="22526625"/>
          <a:ext cx="4502944" cy="11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4"/>
  <sheetViews>
    <sheetView showGridLines="0" tabSelected="1" zoomScale="80" zoomScaleNormal="80" zoomScaleSheetLayoutView="80" workbookViewId="0">
      <selection activeCell="F11" sqref="F11"/>
    </sheetView>
  </sheetViews>
  <sheetFormatPr baseColWidth="10" defaultColWidth="9.140625" defaultRowHeight="15" x14ac:dyDescent="0.25"/>
  <cols>
    <col min="1" max="1" width="0.7109375" customWidth="1"/>
    <col min="2" max="2" width="76.7109375" customWidth="1"/>
    <col min="3" max="3" width="21.7109375" customWidth="1"/>
    <col min="4" max="7" width="20.85546875" style="50" customWidth="1"/>
    <col min="8" max="8" width="21.7109375" customWidth="1"/>
    <col min="9" max="9" width="0" hidden="1" customWidth="1"/>
    <col min="10" max="10" width="14.140625" bestFit="1" customWidth="1"/>
  </cols>
  <sheetData>
    <row r="1" spans="2:10" ht="32.25" customHeight="1" x14ac:dyDescent="0.35">
      <c r="B1" s="68" t="s">
        <v>21</v>
      </c>
      <c r="C1" s="68"/>
      <c r="D1" s="68"/>
      <c r="E1" s="68"/>
      <c r="F1" s="68"/>
      <c r="G1" s="68"/>
      <c r="H1" s="68"/>
    </row>
    <row r="2" spans="2:10" ht="20.25" x14ac:dyDescent="0.3">
      <c r="B2" s="69" t="s">
        <v>98</v>
      </c>
      <c r="C2" s="69"/>
      <c r="D2" s="69"/>
      <c r="E2" s="69"/>
      <c r="F2" s="69"/>
      <c r="G2" s="69"/>
      <c r="H2" s="69"/>
    </row>
    <row r="3" spans="2:10" ht="20.25" x14ac:dyDescent="0.3">
      <c r="B3" s="69" t="s">
        <v>0</v>
      </c>
      <c r="C3" s="69"/>
      <c r="D3" s="69"/>
      <c r="E3" s="69"/>
      <c r="F3" s="69"/>
      <c r="G3" s="69"/>
      <c r="H3" s="69"/>
    </row>
    <row r="4" spans="2:10" ht="21" x14ac:dyDescent="0.35">
      <c r="B4" s="70" t="s">
        <v>23</v>
      </c>
      <c r="C4" s="70"/>
      <c r="D4" s="70"/>
      <c r="E4" s="70"/>
      <c r="F4" s="70"/>
      <c r="G4" s="70"/>
      <c r="H4" s="70"/>
    </row>
    <row r="5" spans="2:10" x14ac:dyDescent="0.25">
      <c r="B5" s="66"/>
      <c r="C5" s="66"/>
      <c r="D5" s="52"/>
      <c r="E5" s="52"/>
      <c r="F5" s="52"/>
      <c r="G5" s="52"/>
    </row>
    <row r="6" spans="2:10" ht="15.75" x14ac:dyDescent="0.25">
      <c r="B6" s="1"/>
      <c r="C6" s="1"/>
      <c r="D6" s="42"/>
      <c r="E6" s="42"/>
      <c r="F6" s="42"/>
      <c r="G6" s="42"/>
    </row>
    <row r="7" spans="2:10" x14ac:dyDescent="0.25">
      <c r="B7" s="2" t="s">
        <v>1</v>
      </c>
      <c r="C7" s="2" t="s">
        <v>24</v>
      </c>
      <c r="D7" s="43" t="s">
        <v>97</v>
      </c>
      <c r="E7" s="43" t="s">
        <v>99</v>
      </c>
      <c r="F7" s="43" t="s">
        <v>102</v>
      </c>
      <c r="G7" s="43" t="s">
        <v>103</v>
      </c>
      <c r="H7" s="2" t="s">
        <v>25</v>
      </c>
    </row>
    <row r="8" spans="2:10" x14ac:dyDescent="0.25">
      <c r="B8" s="11" t="s">
        <v>2</v>
      </c>
      <c r="C8" s="3"/>
      <c r="D8" s="53"/>
      <c r="E8" s="53"/>
      <c r="F8" s="53"/>
      <c r="G8" s="53"/>
      <c r="H8" s="6"/>
    </row>
    <row r="9" spans="2:10" s="7" customFormat="1" ht="18" customHeight="1" x14ac:dyDescent="0.25">
      <c r="B9" s="8" t="s">
        <v>3</v>
      </c>
      <c r="C9" s="30">
        <f>SUM(C10:C14)</f>
        <v>3567883.7</v>
      </c>
      <c r="D9" s="44">
        <f>SUM(D10:D14)</f>
        <v>4017092.83</v>
      </c>
      <c r="E9" s="44">
        <f>SUM(E10:E14)</f>
        <v>3949364.15</v>
      </c>
      <c r="F9" s="44">
        <f>SUM(F10:F14)</f>
        <v>4166619.6399999997</v>
      </c>
      <c r="G9" s="44">
        <f>SUM(G10:G14)</f>
        <v>6205374.8600000003</v>
      </c>
      <c r="H9" s="30">
        <f t="shared" ref="H9:H40" si="0">SUM(C9:G9)</f>
        <v>21906335.18</v>
      </c>
      <c r="J9" s="60"/>
    </row>
    <row r="10" spans="2:10" ht="18" customHeight="1" x14ac:dyDescent="0.25">
      <c r="B10" s="17" t="s">
        <v>4</v>
      </c>
      <c r="C10" s="31">
        <v>2929600</v>
      </c>
      <c r="D10" s="45">
        <f>+'[1]Table 1'!$D$7+'[1]Table 1'!$D$31</f>
        <v>3313350.6</v>
      </c>
      <c r="E10" s="45">
        <f>1200700+1070000+92062.76+850000</f>
        <v>3212762.76</v>
      </c>
      <c r="F10" s="45">
        <v>3030033.33</v>
      </c>
      <c r="G10" s="45">
        <v>3178069.64</v>
      </c>
      <c r="H10" s="56">
        <f t="shared" si="0"/>
        <v>15663816.33</v>
      </c>
      <c r="J10" s="55"/>
    </row>
    <row r="11" spans="2:10" ht="18" customHeight="1" x14ac:dyDescent="0.25">
      <c r="B11" s="17" t="s">
        <v>5</v>
      </c>
      <c r="C11" s="31">
        <v>203000</v>
      </c>
      <c r="D11" s="45">
        <v>234000</v>
      </c>
      <c r="E11" s="45">
        <v>234000</v>
      </c>
      <c r="F11" s="45">
        <f>253000+370000</f>
        <v>623000</v>
      </c>
      <c r="G11" s="45">
        <v>2568533.33</v>
      </c>
      <c r="H11" s="56">
        <f t="shared" si="0"/>
        <v>3862533.33</v>
      </c>
      <c r="J11" s="55"/>
    </row>
    <row r="12" spans="2:10" ht="18" customHeight="1" x14ac:dyDescent="0.25">
      <c r="B12" s="17" t="s">
        <v>6</v>
      </c>
      <c r="C12" s="23">
        <v>0</v>
      </c>
      <c r="D12" s="45">
        <v>28262.400000000001</v>
      </c>
      <c r="E12" s="45">
        <v>35874.92</v>
      </c>
      <c r="F12" s="45">
        <v>63000.800000000003</v>
      </c>
      <c r="G12" s="45">
        <v>0</v>
      </c>
      <c r="H12" s="56">
        <f t="shared" si="0"/>
        <v>127138.12</v>
      </c>
      <c r="J12" s="55"/>
    </row>
    <row r="13" spans="2:10" ht="18" customHeight="1" x14ac:dyDescent="0.25">
      <c r="B13" s="17" t="s">
        <v>49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56">
        <f t="shared" si="0"/>
        <v>0</v>
      </c>
      <c r="J13" s="55"/>
    </row>
    <row r="14" spans="2:10" ht="18" customHeight="1" x14ac:dyDescent="0.25">
      <c r="B14" s="17" t="s">
        <v>7</v>
      </c>
      <c r="C14" s="31">
        <v>435283.7</v>
      </c>
      <c r="D14" s="45">
        <v>441479.83</v>
      </c>
      <c r="E14" s="45">
        <f>156391.23+162436.91+20625.03+60265+60350+6658.3</f>
        <v>466726.47000000003</v>
      </c>
      <c r="F14" s="45">
        <v>450585.50999999995</v>
      </c>
      <c r="G14" s="45">
        <v>458771.89</v>
      </c>
      <c r="H14" s="56">
        <f t="shared" si="0"/>
        <v>2252847.4</v>
      </c>
      <c r="J14" s="55"/>
    </row>
    <row r="15" spans="2:10" s="7" customFormat="1" ht="18" customHeight="1" x14ac:dyDescent="0.25">
      <c r="B15" s="9" t="s">
        <v>8</v>
      </c>
      <c r="C15" s="32">
        <f>SUM(C16:C25)</f>
        <v>174073.72</v>
      </c>
      <c r="D15" s="32">
        <f>SUM(D16:D25)</f>
        <v>3589440.75</v>
      </c>
      <c r="E15" s="32">
        <f>SUM(E16:E25)</f>
        <v>2320736.3499999996</v>
      </c>
      <c r="F15" s="32">
        <f>SUM(F16:F25)</f>
        <v>2084960.9299999997</v>
      </c>
      <c r="G15" s="32">
        <f>SUM(G16:G25)</f>
        <v>2536450.5100000002</v>
      </c>
      <c r="H15" s="32">
        <f t="shared" si="0"/>
        <v>10705662.26</v>
      </c>
      <c r="J15" s="63"/>
    </row>
    <row r="16" spans="2:10" ht="18" customHeight="1" x14ac:dyDescent="0.25">
      <c r="B16" s="17" t="s">
        <v>9</v>
      </c>
      <c r="C16" s="31">
        <v>85704.45</v>
      </c>
      <c r="D16" s="45">
        <f>+'[1]Table 1'!$D$11</f>
        <v>259514.87</v>
      </c>
      <c r="E16" s="45">
        <f>124383.42+67475.57+69331.87</f>
        <v>261190.86</v>
      </c>
      <c r="F16" s="45">
        <v>156046.20000000001</v>
      </c>
      <c r="G16" s="45">
        <v>313785.39</v>
      </c>
      <c r="H16" s="56">
        <f t="shared" si="0"/>
        <v>1076241.77</v>
      </c>
      <c r="J16" s="55"/>
    </row>
    <row r="17" spans="2:10" ht="18" customHeight="1" x14ac:dyDescent="0.25">
      <c r="B17" s="17" t="s">
        <v>10</v>
      </c>
      <c r="C17" s="23">
        <v>0</v>
      </c>
      <c r="D17" s="45">
        <v>135000</v>
      </c>
      <c r="E17" s="23">
        <v>0</v>
      </c>
      <c r="F17" s="45">
        <v>29361.24</v>
      </c>
      <c r="G17" s="45">
        <v>48702.37</v>
      </c>
      <c r="H17" s="56">
        <f t="shared" si="0"/>
        <v>213063.61</v>
      </c>
      <c r="J17" s="55"/>
    </row>
    <row r="18" spans="2:10" ht="18" customHeight="1" x14ac:dyDescent="0.25">
      <c r="B18" s="17" t="s">
        <v>11</v>
      </c>
      <c r="C18" s="23">
        <v>0</v>
      </c>
      <c r="D18" s="45">
        <f>+'[1]Table 1'!$D$13</f>
        <v>72935.94</v>
      </c>
      <c r="E18" s="45">
        <v>17900</v>
      </c>
      <c r="F18" s="23">
        <v>0</v>
      </c>
      <c r="G18" s="45">
        <v>14750</v>
      </c>
      <c r="H18" s="56">
        <f t="shared" si="0"/>
        <v>105585.94</v>
      </c>
    </row>
    <row r="19" spans="2:10" ht="18" customHeight="1" x14ac:dyDescent="0.25">
      <c r="B19" s="17" t="s">
        <v>12</v>
      </c>
      <c r="C19" s="23">
        <v>0</v>
      </c>
      <c r="D19" s="45">
        <f>+'[1]Table 1'!$D$14</f>
        <v>57835.55</v>
      </c>
      <c r="E19" s="23">
        <v>0</v>
      </c>
      <c r="F19" s="23">
        <v>0</v>
      </c>
      <c r="G19" s="45">
        <v>10371.9</v>
      </c>
      <c r="H19" s="56">
        <f t="shared" si="0"/>
        <v>68207.45</v>
      </c>
      <c r="J19" s="55"/>
    </row>
    <row r="20" spans="2:10" ht="18" customHeight="1" x14ac:dyDescent="0.25">
      <c r="B20" s="17" t="s">
        <v>13</v>
      </c>
      <c r="C20" s="23">
        <v>0</v>
      </c>
      <c r="D20" s="45">
        <v>1858807.96</v>
      </c>
      <c r="E20" s="45">
        <f>816359.24+27718.2+52657.5</f>
        <v>896734.94</v>
      </c>
      <c r="F20" s="45">
        <v>895266.65999999992</v>
      </c>
      <c r="G20" s="45">
        <v>895266.66</v>
      </c>
      <c r="H20" s="56">
        <f t="shared" si="0"/>
        <v>4546076.22</v>
      </c>
      <c r="J20" s="55"/>
    </row>
    <row r="21" spans="2:10" ht="18" customHeight="1" x14ac:dyDescent="0.25">
      <c r="B21" s="17" t="s">
        <v>14</v>
      </c>
      <c r="C21" s="31">
        <v>88369.27</v>
      </c>
      <c r="D21" s="45">
        <f>+'[1]Table 1'!$D$16</f>
        <v>97808.83</v>
      </c>
      <c r="E21" s="45">
        <v>86628.99</v>
      </c>
      <c r="F21" s="45">
        <v>93103.98</v>
      </c>
      <c r="G21" s="45">
        <v>96696.03</v>
      </c>
      <c r="H21" s="56">
        <f t="shared" si="0"/>
        <v>462607.1</v>
      </c>
      <c r="J21" s="64"/>
    </row>
    <row r="22" spans="2:10" ht="30" hidden="1" x14ac:dyDescent="0.25">
      <c r="B22" s="17" t="s">
        <v>15</v>
      </c>
      <c r="C22" s="23">
        <v>0</v>
      </c>
      <c r="D22" s="45">
        <v>0</v>
      </c>
      <c r="E22" s="23">
        <v>0</v>
      </c>
      <c r="F22" s="23">
        <v>0</v>
      </c>
      <c r="G22" s="45"/>
      <c r="H22" s="56">
        <f t="shared" si="0"/>
        <v>0</v>
      </c>
    </row>
    <row r="23" spans="2:10" ht="30" x14ac:dyDescent="0.25">
      <c r="B23" s="17" t="s">
        <v>100</v>
      </c>
      <c r="C23" s="23">
        <v>0</v>
      </c>
      <c r="D23" s="45">
        <v>167770.06</v>
      </c>
      <c r="E23" s="45">
        <f>10975.89+64900</f>
        <v>75875.89</v>
      </c>
      <c r="F23" s="45">
        <v>64900</v>
      </c>
      <c r="G23" s="45">
        <v>79397.179999999993</v>
      </c>
      <c r="H23" s="56">
        <f t="shared" si="0"/>
        <v>387943.13</v>
      </c>
      <c r="J23" s="55"/>
    </row>
    <row r="24" spans="2:10" ht="18" customHeight="1" x14ac:dyDescent="0.25">
      <c r="B24" s="17" t="s">
        <v>16</v>
      </c>
      <c r="C24" s="23">
        <v>0</v>
      </c>
      <c r="D24" s="45">
        <f>+'[1]Table 1'!$D$18</f>
        <v>623712.4</v>
      </c>
      <c r="E24" s="45">
        <f>146200+822783.17</f>
        <v>968983.17</v>
      </c>
      <c r="F24" s="45">
        <v>386074</v>
      </c>
      <c r="G24" s="45">
        <v>998186.34</v>
      </c>
      <c r="H24" s="56">
        <f t="shared" si="0"/>
        <v>2976955.91</v>
      </c>
      <c r="J24" s="55"/>
    </row>
    <row r="25" spans="2:10" ht="18" customHeight="1" x14ac:dyDescent="0.25">
      <c r="B25" s="17" t="s">
        <v>48</v>
      </c>
      <c r="C25" s="23">
        <v>0</v>
      </c>
      <c r="D25" s="45">
        <f>+'[1]Table 1'!$D$19</f>
        <v>316055.14</v>
      </c>
      <c r="E25" s="45">
        <v>13422.5</v>
      </c>
      <c r="F25" s="45">
        <v>460208.85</v>
      </c>
      <c r="G25" s="45">
        <v>79294.64</v>
      </c>
      <c r="H25" s="56">
        <f t="shared" si="0"/>
        <v>868981.13</v>
      </c>
      <c r="J25" s="55"/>
    </row>
    <row r="26" spans="2:10" s="7" customFormat="1" ht="18" customHeight="1" x14ac:dyDescent="0.25">
      <c r="B26" s="8" t="s">
        <v>17</v>
      </c>
      <c r="C26" s="24">
        <f>SUM(C27:C34)</f>
        <v>0</v>
      </c>
      <c r="D26" s="46">
        <f>SUM(D27:D35)</f>
        <v>1120855.68</v>
      </c>
      <c r="E26" s="46">
        <f>SUM(E27:E35)</f>
        <v>143384.1</v>
      </c>
      <c r="F26" s="46">
        <f>SUM(F27:F35)</f>
        <v>1061118.04</v>
      </c>
      <c r="G26" s="46">
        <f>SUM(G27:G35)</f>
        <v>47912.9</v>
      </c>
      <c r="H26" s="32">
        <f t="shared" si="0"/>
        <v>2373270.7200000002</v>
      </c>
    </row>
    <row r="27" spans="2:10" ht="18" customHeight="1" x14ac:dyDescent="0.25">
      <c r="B27" s="17" t="s">
        <v>18</v>
      </c>
      <c r="C27" s="23">
        <v>0</v>
      </c>
      <c r="D27" s="45">
        <f>+'[1]Table 1'!$D$20</f>
        <v>26607</v>
      </c>
      <c r="E27" s="45">
        <v>10620</v>
      </c>
      <c r="F27" s="45">
        <v>20706.169999999998</v>
      </c>
      <c r="G27" s="45">
        <v>34049.980000000003</v>
      </c>
      <c r="H27" s="45">
        <f t="shared" si="0"/>
        <v>91983.15</v>
      </c>
    </row>
    <row r="28" spans="2:10" ht="18" customHeight="1" x14ac:dyDescent="0.25">
      <c r="B28" s="17" t="s">
        <v>26</v>
      </c>
      <c r="C28" s="23">
        <v>0</v>
      </c>
      <c r="D28" s="45">
        <f>+'[1]Table 1'!$D$21</f>
        <v>28320</v>
      </c>
      <c r="E28" s="23">
        <v>0</v>
      </c>
      <c r="F28" s="45">
        <v>76228</v>
      </c>
      <c r="G28" s="45">
        <v>0</v>
      </c>
      <c r="H28" s="45">
        <f t="shared" si="0"/>
        <v>104548</v>
      </c>
    </row>
    <row r="29" spans="2:10" ht="18" customHeight="1" x14ac:dyDescent="0.25">
      <c r="B29" s="17" t="s">
        <v>20</v>
      </c>
      <c r="C29" s="23">
        <v>0</v>
      </c>
      <c r="D29" s="45">
        <f>+'[1]Table 1'!$D$22</f>
        <v>10480.76</v>
      </c>
      <c r="E29" s="45">
        <v>12106.8</v>
      </c>
      <c r="F29" s="45">
        <v>39527.43</v>
      </c>
      <c r="G29" s="45">
        <v>0</v>
      </c>
      <c r="H29" s="45">
        <f t="shared" si="0"/>
        <v>62114.99</v>
      </c>
    </row>
    <row r="30" spans="2:10" ht="18" customHeight="1" x14ac:dyDescent="0.25">
      <c r="B30" s="17" t="s">
        <v>27</v>
      </c>
      <c r="C30" s="23">
        <v>0</v>
      </c>
      <c r="D30" s="23">
        <v>0</v>
      </c>
      <c r="E30" s="45">
        <v>12910.8</v>
      </c>
      <c r="F30" s="23">
        <v>0</v>
      </c>
      <c r="G30" s="23">
        <v>0</v>
      </c>
      <c r="H30" s="45">
        <f t="shared" si="0"/>
        <v>12910.8</v>
      </c>
    </row>
    <row r="31" spans="2:10" ht="18" customHeight="1" x14ac:dyDescent="0.25">
      <c r="B31" s="17" t="s">
        <v>22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0"/>
        <v>0</v>
      </c>
    </row>
    <row r="32" spans="2:10" ht="18" customHeight="1" x14ac:dyDescent="0.25">
      <c r="B32" s="17" t="s">
        <v>50</v>
      </c>
      <c r="C32" s="23">
        <v>0</v>
      </c>
      <c r="D32" s="23">
        <v>0</v>
      </c>
      <c r="E32" s="23">
        <v>0</v>
      </c>
      <c r="F32" s="59">
        <v>0</v>
      </c>
      <c r="G32" s="59">
        <v>0</v>
      </c>
      <c r="H32" s="23">
        <f t="shared" si="0"/>
        <v>0</v>
      </c>
    </row>
    <row r="33" spans="2:10" ht="18" customHeight="1" x14ac:dyDescent="0.25">
      <c r="B33" s="17" t="s">
        <v>28</v>
      </c>
      <c r="C33" s="23">
        <v>0</v>
      </c>
      <c r="D33" s="45">
        <v>900000</v>
      </c>
      <c r="E33" s="23">
        <v>0</v>
      </c>
      <c r="F33" s="45">
        <v>900000</v>
      </c>
      <c r="G33" s="65">
        <v>0</v>
      </c>
      <c r="H33" s="61">
        <f t="shared" si="0"/>
        <v>1800000</v>
      </c>
    </row>
    <row r="34" spans="2:10" ht="18" customHeight="1" x14ac:dyDescent="0.25">
      <c r="B34" s="4" t="s">
        <v>51</v>
      </c>
      <c r="C34" s="23">
        <v>0</v>
      </c>
      <c r="D34" s="23">
        <v>0</v>
      </c>
      <c r="E34" s="23">
        <v>0</v>
      </c>
      <c r="F34" s="59">
        <v>0</v>
      </c>
      <c r="G34" s="59">
        <v>0</v>
      </c>
      <c r="H34" s="59">
        <f t="shared" si="0"/>
        <v>0</v>
      </c>
    </row>
    <row r="35" spans="2:10" ht="18" customHeight="1" x14ac:dyDescent="0.25">
      <c r="B35" s="17" t="s">
        <v>19</v>
      </c>
      <c r="C35" s="23">
        <v>0</v>
      </c>
      <c r="D35" s="45">
        <f>+'[1]Table 1'!$D$26</f>
        <v>155447.92000000001</v>
      </c>
      <c r="E35" s="45">
        <f>20653.3+62148+13735.2+11210</f>
        <v>107746.5</v>
      </c>
      <c r="F35" s="47">
        <v>24656.44</v>
      </c>
      <c r="G35" s="47">
        <v>13862.92</v>
      </c>
      <c r="H35" s="47">
        <f t="shared" si="0"/>
        <v>301713.78000000003</v>
      </c>
      <c r="J35" s="64"/>
    </row>
    <row r="36" spans="2:10" s="7" customFormat="1" ht="18" customHeight="1" x14ac:dyDescent="0.25">
      <c r="B36" s="8" t="s">
        <v>29</v>
      </c>
      <c r="C36" s="24">
        <f>SUM(C37:C45)</f>
        <v>0</v>
      </c>
      <c r="D36" s="46">
        <f>SUM(D37:D45)</f>
        <v>71498.34</v>
      </c>
      <c r="E36" s="46">
        <f>SUM(E37:E45)</f>
        <v>255226.91</v>
      </c>
      <c r="F36" s="62">
        <f>SUM(F37:F45)</f>
        <v>0</v>
      </c>
      <c r="G36" s="62">
        <f>SUM(G37:G45)</f>
        <v>0</v>
      </c>
      <c r="H36" s="32">
        <f t="shared" si="0"/>
        <v>326725.25</v>
      </c>
    </row>
    <row r="37" spans="2:10" ht="18" customHeight="1" x14ac:dyDescent="0.25">
      <c r="B37" s="17" t="s">
        <v>30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0"/>
        <v>0</v>
      </c>
    </row>
    <row r="38" spans="2:10" s="20" customFormat="1" ht="18" customHeight="1" x14ac:dyDescent="0.25">
      <c r="B38" s="17" t="s">
        <v>52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0"/>
        <v>0</v>
      </c>
    </row>
    <row r="39" spans="2:10" s="20" customFormat="1" ht="18" customHeight="1" x14ac:dyDescent="0.25">
      <c r="B39" s="17" t="s">
        <v>53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0"/>
        <v>0</v>
      </c>
    </row>
    <row r="40" spans="2:10" s="20" customFormat="1" ht="18" customHeight="1" x14ac:dyDescent="0.25">
      <c r="B40" s="17" t="s">
        <v>54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0"/>
        <v>0</v>
      </c>
    </row>
    <row r="41" spans="2:10" s="20" customFormat="1" ht="18" customHeight="1" x14ac:dyDescent="0.25">
      <c r="B41" s="17" t="s">
        <v>55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 t="shared" ref="H41:H72" si="1">SUM(C41:G41)</f>
        <v>0</v>
      </c>
    </row>
    <row r="42" spans="2:10" s="20" customFormat="1" ht="18" customHeight="1" x14ac:dyDescent="0.25">
      <c r="B42" s="4" t="s">
        <v>56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si="1"/>
        <v>0</v>
      </c>
    </row>
    <row r="43" spans="2:10" ht="18" customHeight="1" x14ac:dyDescent="0.25">
      <c r="B43" s="4" t="s">
        <v>31</v>
      </c>
      <c r="C43" s="23">
        <v>0</v>
      </c>
      <c r="D43" s="45">
        <v>71498.34</v>
      </c>
      <c r="E43" s="45">
        <v>255226.91</v>
      </c>
      <c r="F43" s="23">
        <v>0</v>
      </c>
      <c r="G43" s="23">
        <v>0</v>
      </c>
      <c r="H43" s="61">
        <f t="shared" si="1"/>
        <v>326725.25</v>
      </c>
    </row>
    <row r="44" spans="2:10" ht="18" customHeight="1" x14ac:dyDescent="0.25">
      <c r="B44" s="17" t="s">
        <v>57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1"/>
        <v>0</v>
      </c>
    </row>
    <row r="45" spans="2:10" ht="18" customHeight="1" x14ac:dyDescent="0.25">
      <c r="B45" s="17" t="s">
        <v>58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1"/>
        <v>0</v>
      </c>
    </row>
    <row r="46" spans="2:10" ht="18" customHeight="1" x14ac:dyDescent="0.25">
      <c r="B46" s="8" t="s">
        <v>59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t="shared" si="1"/>
        <v>0</v>
      </c>
    </row>
    <row r="47" spans="2:10" ht="18" customHeight="1" x14ac:dyDescent="0.25">
      <c r="B47" s="21" t="s">
        <v>60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1"/>
        <v>0</v>
      </c>
    </row>
    <row r="48" spans="2:10" ht="18" customHeight="1" x14ac:dyDescent="0.25">
      <c r="B48" s="17" t="s">
        <v>61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1"/>
        <v>0</v>
      </c>
    </row>
    <row r="49" spans="2:10" ht="18" customHeight="1" x14ac:dyDescent="0.25">
      <c r="B49" s="17" t="s">
        <v>62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1"/>
        <v>0</v>
      </c>
    </row>
    <row r="50" spans="2:10" ht="18" customHeight="1" x14ac:dyDescent="0.25">
      <c r="B50" s="17" t="s">
        <v>63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f t="shared" si="1"/>
        <v>0</v>
      </c>
    </row>
    <row r="51" spans="2:10" ht="18" customHeight="1" x14ac:dyDescent="0.25">
      <c r="B51" s="17" t="s">
        <v>64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f t="shared" si="1"/>
        <v>0</v>
      </c>
    </row>
    <row r="52" spans="2:10" ht="18" customHeight="1" x14ac:dyDescent="0.25">
      <c r="B52" s="17" t="s">
        <v>65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si="1"/>
        <v>0</v>
      </c>
    </row>
    <row r="53" spans="2:10" ht="18" customHeight="1" x14ac:dyDescent="0.25">
      <c r="B53" s="35" t="s">
        <v>66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f t="shared" si="1"/>
        <v>0</v>
      </c>
    </row>
    <row r="54" spans="2:10" s="7" customFormat="1" ht="18" customHeight="1" x14ac:dyDescent="0.25">
      <c r="B54" s="37" t="s">
        <v>32</v>
      </c>
      <c r="C54" s="38">
        <f>SUM(C55:C65)</f>
        <v>0</v>
      </c>
      <c r="D54" s="38">
        <f t="shared" ref="D54:G54" si="2">SUM(D55:D65)</f>
        <v>0</v>
      </c>
      <c r="E54" s="44">
        <f t="shared" si="2"/>
        <v>585000</v>
      </c>
      <c r="F54" s="38">
        <v>0</v>
      </c>
      <c r="G54" s="44">
        <f t="shared" si="2"/>
        <v>65880</v>
      </c>
      <c r="H54" s="44">
        <f t="shared" si="1"/>
        <v>650880</v>
      </c>
    </row>
    <row r="55" spans="2:10" ht="18" customHeight="1" x14ac:dyDescent="0.25">
      <c r="B55" s="4" t="s">
        <v>33</v>
      </c>
      <c r="C55" s="23">
        <v>0</v>
      </c>
      <c r="D55" s="23">
        <v>0</v>
      </c>
      <c r="E55" s="23">
        <v>0</v>
      </c>
      <c r="F55" s="23">
        <v>0</v>
      </c>
      <c r="G55" s="45">
        <v>65880</v>
      </c>
      <c r="H55" s="45">
        <f t="shared" si="1"/>
        <v>65880</v>
      </c>
      <c r="J55" s="55"/>
    </row>
    <row r="56" spans="2:10" ht="18" customHeight="1" x14ac:dyDescent="0.25">
      <c r="B56" s="4" t="s">
        <v>34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1"/>
        <v>0</v>
      </c>
    </row>
    <row r="57" spans="2:10" ht="18" customHeight="1" x14ac:dyDescent="0.25">
      <c r="B57" s="17" t="s">
        <v>67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1"/>
        <v>0</v>
      </c>
    </row>
    <row r="58" spans="2:10" ht="18" customHeight="1" x14ac:dyDescent="0.25">
      <c r="B58" s="17" t="s">
        <v>35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1"/>
        <v>0</v>
      </c>
    </row>
    <row r="59" spans="2:10" ht="18" customHeight="1" x14ac:dyDescent="0.25">
      <c r="B59" s="4" t="s">
        <v>36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"/>
        <v>0</v>
      </c>
    </row>
    <row r="60" spans="2:10" ht="18" customHeight="1" x14ac:dyDescent="0.25">
      <c r="B60" s="4" t="s">
        <v>37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f t="shared" si="1"/>
        <v>0</v>
      </c>
    </row>
    <row r="61" spans="2:10" ht="18" customHeight="1" x14ac:dyDescent="0.25">
      <c r="B61" s="4" t="s">
        <v>68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 t="shared" si="1"/>
        <v>0</v>
      </c>
    </row>
    <row r="62" spans="2:10" ht="18" customHeight="1" x14ac:dyDescent="0.25">
      <c r="B62" s="4" t="s">
        <v>101</v>
      </c>
      <c r="C62" s="23">
        <v>0</v>
      </c>
      <c r="D62" s="23">
        <v>0</v>
      </c>
      <c r="E62" s="45">
        <v>585000</v>
      </c>
      <c r="F62" s="23">
        <v>0</v>
      </c>
      <c r="G62" s="23">
        <v>0</v>
      </c>
      <c r="H62" s="45">
        <f t="shared" si="1"/>
        <v>585000</v>
      </c>
    </row>
    <row r="63" spans="2:10" ht="18" customHeight="1" x14ac:dyDescent="0.25">
      <c r="B63" s="17" t="s">
        <v>38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f t="shared" si="1"/>
        <v>0</v>
      </c>
    </row>
    <row r="64" spans="2:10" ht="18" customHeight="1" x14ac:dyDescent="0.25">
      <c r="B64" s="4" t="s">
        <v>69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f t="shared" si="1"/>
        <v>0</v>
      </c>
    </row>
    <row r="65" spans="2:8" ht="18" customHeight="1" x14ac:dyDescent="0.25">
      <c r="B65" s="17" t="s">
        <v>70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 t="shared" si="1"/>
        <v>0</v>
      </c>
    </row>
    <row r="66" spans="2:8" ht="18" customHeight="1" x14ac:dyDescent="0.25">
      <c r="B66" s="8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si="1"/>
        <v>0</v>
      </c>
    </row>
    <row r="67" spans="2:8" ht="18" customHeight="1" x14ac:dyDescent="0.25">
      <c r="B67" s="17" t="s">
        <v>72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f t="shared" si="1"/>
        <v>0</v>
      </c>
    </row>
    <row r="68" spans="2:8" ht="18" customHeight="1" x14ac:dyDescent="0.25">
      <c r="B68" s="4" t="s">
        <v>73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f t="shared" si="1"/>
        <v>0</v>
      </c>
    </row>
    <row r="69" spans="2:8" ht="18" customHeight="1" x14ac:dyDescent="0.25">
      <c r="B69" s="17" t="s">
        <v>74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f t="shared" si="1"/>
        <v>0</v>
      </c>
    </row>
    <row r="70" spans="2:8" ht="18" customHeight="1" x14ac:dyDescent="0.25">
      <c r="B70" s="17" t="s">
        <v>75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f t="shared" si="1"/>
        <v>0</v>
      </c>
    </row>
    <row r="71" spans="2:8" ht="18" customHeight="1" x14ac:dyDescent="0.25">
      <c r="B71" s="22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"/>
        <v>0</v>
      </c>
    </row>
    <row r="72" spans="2:8" ht="18" customHeight="1" x14ac:dyDescent="0.25">
      <c r="B72" s="17" t="s">
        <v>77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f t="shared" si="1"/>
        <v>0</v>
      </c>
    </row>
    <row r="73" spans="2:8" ht="18" customHeight="1" x14ac:dyDescent="0.25">
      <c r="B73" s="17" t="s">
        <v>78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f t="shared" ref="H73:H82" si="3">SUM(C73:G73)</f>
        <v>0</v>
      </c>
    </row>
    <row r="74" spans="2:8" ht="18" customHeight="1" x14ac:dyDescent="0.25">
      <c r="B74" s="17" t="s">
        <v>79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f t="shared" si="3"/>
        <v>0</v>
      </c>
    </row>
    <row r="75" spans="2:8" ht="18" customHeight="1" x14ac:dyDescent="0.25">
      <c r="B75" s="17" t="s">
        <v>80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f t="shared" si="3"/>
        <v>0</v>
      </c>
    </row>
    <row r="76" spans="2:8" ht="18" customHeight="1" x14ac:dyDescent="0.25">
      <c r="B76" s="17" t="s">
        <v>81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f t="shared" si="3"/>
        <v>0</v>
      </c>
    </row>
    <row r="77" spans="2:8" ht="18" customHeight="1" x14ac:dyDescent="0.25">
      <c r="B77" s="8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f t="shared" si="3"/>
        <v>0</v>
      </c>
    </row>
    <row r="78" spans="2:8" ht="18" customHeight="1" x14ac:dyDescent="0.25">
      <c r="B78" s="17" t="s">
        <v>83</v>
      </c>
      <c r="C78" s="23">
        <v>0</v>
      </c>
      <c r="D78" s="23">
        <v>0</v>
      </c>
      <c r="E78" s="23">
        <v>0</v>
      </c>
      <c r="F78" s="23">
        <v>0</v>
      </c>
      <c r="G78" s="25">
        <v>0</v>
      </c>
      <c r="H78" s="25">
        <f t="shared" si="3"/>
        <v>0</v>
      </c>
    </row>
    <row r="79" spans="2:8" ht="18" customHeight="1" x14ac:dyDescent="0.25">
      <c r="B79" s="17" t="s">
        <v>84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f t="shared" si="3"/>
        <v>0</v>
      </c>
    </row>
    <row r="80" spans="2:8" ht="18" customHeight="1" x14ac:dyDescent="0.25">
      <c r="B80" s="17" t="s">
        <v>85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f t="shared" si="3"/>
        <v>0</v>
      </c>
    </row>
    <row r="81" spans="2:8" ht="18" customHeight="1" x14ac:dyDescent="0.25">
      <c r="B81" s="35" t="s">
        <v>86</v>
      </c>
      <c r="C81" s="33">
        <v>0</v>
      </c>
      <c r="D81" s="33">
        <v>0</v>
      </c>
      <c r="E81" s="33">
        <v>0</v>
      </c>
      <c r="F81" s="33">
        <v>0</v>
      </c>
      <c r="G81" s="25">
        <v>0</v>
      </c>
      <c r="H81" s="33">
        <f t="shared" si="3"/>
        <v>0</v>
      </c>
    </row>
    <row r="82" spans="2:8" ht="18" customHeight="1" x14ac:dyDescent="0.25">
      <c r="B82" s="18" t="s">
        <v>39</v>
      </c>
      <c r="C82" s="28">
        <f>C54+C36+C26+C15+C9</f>
        <v>3741957.4200000004</v>
      </c>
      <c r="D82" s="28">
        <f>D54+D36+D26+D15+D9+D46</f>
        <v>8798887.5999999996</v>
      </c>
      <c r="E82" s="28">
        <f>E54+E36+E26+E15+E9+E46</f>
        <v>7253711.5099999998</v>
      </c>
      <c r="F82" s="28">
        <f>F54+F36+F26+F15+F9+F46</f>
        <v>7312698.6099999994</v>
      </c>
      <c r="G82" s="28">
        <f>G54+G36+G26+G15+G9+G46</f>
        <v>8855618.2699999996</v>
      </c>
      <c r="H82" s="28">
        <f t="shared" si="3"/>
        <v>35962873.409999996</v>
      </c>
    </row>
    <row r="83" spans="2:8" ht="18" customHeight="1" x14ac:dyDescent="0.25">
      <c r="B83" s="6"/>
      <c r="C83" s="5"/>
      <c r="D83" s="47"/>
      <c r="E83" s="47"/>
      <c r="F83" s="47"/>
      <c r="G83" s="47"/>
      <c r="H83" s="6"/>
    </row>
    <row r="84" spans="2:8" s="7" customFormat="1" ht="18" customHeight="1" x14ac:dyDescent="0.25">
      <c r="B84" s="11" t="s">
        <v>40</v>
      </c>
      <c r="C84" s="12"/>
      <c r="D84" s="48"/>
      <c r="E84" s="48"/>
      <c r="F84" s="48"/>
      <c r="G84" s="48"/>
      <c r="H84" s="13"/>
    </row>
    <row r="85" spans="2:8" s="7" customFormat="1" ht="18" customHeight="1" x14ac:dyDescent="0.25">
      <c r="B85" s="8" t="s">
        <v>41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f t="shared" ref="H85:H92" si="4">SUM(C85:G85)</f>
        <v>0</v>
      </c>
    </row>
    <row r="86" spans="2:8" ht="18" customHeight="1" x14ac:dyDescent="0.25">
      <c r="B86" s="4" t="s">
        <v>42</v>
      </c>
      <c r="C86" s="23">
        <v>0</v>
      </c>
      <c r="D86" s="23">
        <v>0</v>
      </c>
      <c r="E86" s="23">
        <v>0</v>
      </c>
      <c r="F86" s="23">
        <v>0</v>
      </c>
      <c r="G86" s="25">
        <v>0</v>
      </c>
      <c r="H86" s="23">
        <f t="shared" si="4"/>
        <v>0</v>
      </c>
    </row>
    <row r="87" spans="2:8" ht="18" customHeight="1" x14ac:dyDescent="0.25">
      <c r="B87" s="17" t="s">
        <v>88</v>
      </c>
      <c r="C87" s="23">
        <v>0</v>
      </c>
      <c r="D87" s="23">
        <v>0</v>
      </c>
      <c r="E87" s="23">
        <v>0</v>
      </c>
      <c r="F87" s="23">
        <v>0</v>
      </c>
      <c r="G87" s="25">
        <v>0</v>
      </c>
      <c r="H87" s="23">
        <f t="shared" si="4"/>
        <v>0</v>
      </c>
    </row>
    <row r="88" spans="2:8" s="7" customFormat="1" ht="18" customHeight="1" x14ac:dyDescent="0.25">
      <c r="B88" s="8" t="s">
        <v>43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f t="shared" si="4"/>
        <v>0</v>
      </c>
    </row>
    <row r="89" spans="2:8" ht="18" customHeight="1" x14ac:dyDescent="0.25">
      <c r="B89" s="4" t="s">
        <v>44</v>
      </c>
      <c r="C89" s="23">
        <v>0</v>
      </c>
      <c r="D89" s="23">
        <v>0</v>
      </c>
      <c r="E89" s="23">
        <v>0</v>
      </c>
      <c r="F89" s="23">
        <v>0</v>
      </c>
      <c r="G89" s="25">
        <v>0</v>
      </c>
      <c r="H89" s="23">
        <f t="shared" si="4"/>
        <v>0</v>
      </c>
    </row>
    <row r="90" spans="2:8" ht="18" customHeight="1" x14ac:dyDescent="0.25">
      <c r="B90" s="4" t="s">
        <v>89</v>
      </c>
      <c r="C90" s="23">
        <v>0</v>
      </c>
      <c r="D90" s="23">
        <v>0</v>
      </c>
      <c r="E90" s="23">
        <v>0</v>
      </c>
      <c r="F90" s="23">
        <v>0</v>
      </c>
      <c r="G90" s="25">
        <v>0</v>
      </c>
      <c r="H90" s="23">
        <f t="shared" si="4"/>
        <v>0</v>
      </c>
    </row>
    <row r="91" spans="2:8" ht="18" customHeight="1" x14ac:dyDescent="0.25">
      <c r="B91" s="8" t="s">
        <v>90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f t="shared" si="4"/>
        <v>0</v>
      </c>
    </row>
    <row r="92" spans="2:8" ht="18" customHeight="1" x14ac:dyDescent="0.25">
      <c r="B92" s="4" t="s">
        <v>91</v>
      </c>
      <c r="C92" s="23">
        <v>0</v>
      </c>
      <c r="D92" s="23">
        <v>0</v>
      </c>
      <c r="E92" s="23">
        <v>0</v>
      </c>
      <c r="F92" s="23">
        <v>0</v>
      </c>
      <c r="G92" s="25">
        <v>0</v>
      </c>
      <c r="H92" s="23">
        <f t="shared" si="4"/>
        <v>0</v>
      </c>
    </row>
    <row r="93" spans="2:8" ht="18" customHeight="1" x14ac:dyDescent="0.25">
      <c r="B93" s="18" t="s">
        <v>45</v>
      </c>
      <c r="C93" s="10"/>
      <c r="D93" s="49"/>
      <c r="E93" s="49"/>
      <c r="F93" s="49"/>
      <c r="G93" s="49"/>
      <c r="H93" s="14"/>
    </row>
    <row r="94" spans="2:8" ht="18" customHeight="1" x14ac:dyDescent="0.25">
      <c r="B94" s="6"/>
      <c r="C94" s="5"/>
      <c r="D94" s="47"/>
      <c r="E94" s="47"/>
      <c r="F94" s="47"/>
      <c r="G94" s="47"/>
      <c r="H94" s="16"/>
    </row>
    <row r="95" spans="2:8" ht="18" customHeight="1" x14ac:dyDescent="0.25">
      <c r="B95" s="19" t="s">
        <v>46</v>
      </c>
      <c r="C95" s="15">
        <f t="shared" ref="C95:G95" si="5">C82+C93</f>
        <v>3741957.4200000004</v>
      </c>
      <c r="D95" s="15">
        <f t="shared" si="5"/>
        <v>8798887.5999999996</v>
      </c>
      <c r="E95" s="15">
        <f t="shared" si="5"/>
        <v>7253711.5099999998</v>
      </c>
      <c r="F95" s="15">
        <f t="shared" si="5"/>
        <v>7312698.6099999994</v>
      </c>
      <c r="G95" s="15">
        <f t="shared" si="5"/>
        <v>8855618.2699999996</v>
      </c>
      <c r="H95" s="15">
        <f>+H82+H93</f>
        <v>35962873.409999996</v>
      </c>
    </row>
    <row r="96" spans="2:8" x14ac:dyDescent="0.25">
      <c r="B96" t="s">
        <v>47</v>
      </c>
      <c r="H96" s="50"/>
    </row>
    <row r="97" spans="2:8" x14ac:dyDescent="0.25">
      <c r="C97" s="50"/>
      <c r="H97" s="50"/>
    </row>
    <row r="98" spans="2:8" x14ac:dyDescent="0.25">
      <c r="C98" s="58"/>
      <c r="H98" s="57"/>
    </row>
    <row r="100" spans="2:8" x14ac:dyDescent="0.25">
      <c r="B100" s="34"/>
      <c r="C100" s="29"/>
      <c r="D100" s="51"/>
      <c r="E100" s="51"/>
      <c r="F100" s="51"/>
      <c r="G100" s="51"/>
      <c r="H100" s="29"/>
    </row>
    <row r="101" spans="2:8" x14ac:dyDescent="0.25">
      <c r="B101" s="39" t="s">
        <v>95</v>
      </c>
      <c r="C101" s="67" t="s">
        <v>93</v>
      </c>
      <c r="D101" s="67"/>
      <c r="E101" s="67"/>
      <c r="F101" s="67"/>
      <c r="G101" s="67"/>
      <c r="H101" s="67"/>
    </row>
    <row r="102" spans="2:8" x14ac:dyDescent="0.25">
      <c r="B102" s="40" t="s">
        <v>96</v>
      </c>
      <c r="C102" s="66" t="s">
        <v>94</v>
      </c>
      <c r="D102" s="66"/>
      <c r="E102" s="66"/>
      <c r="F102" s="66"/>
      <c r="G102" s="66"/>
      <c r="H102" s="66"/>
    </row>
    <row r="108" spans="2:8" x14ac:dyDescent="0.25">
      <c r="B108" s="67" t="s">
        <v>92</v>
      </c>
      <c r="C108" s="67"/>
      <c r="D108" s="67"/>
      <c r="E108" s="67"/>
      <c r="F108" s="67"/>
      <c r="G108" s="67"/>
      <c r="H108" s="67"/>
    </row>
    <row r="109" spans="2:8" x14ac:dyDescent="0.25">
      <c r="B109" s="66" t="s">
        <v>87</v>
      </c>
      <c r="C109" s="66"/>
      <c r="D109" s="66"/>
      <c r="E109" s="66"/>
      <c r="F109" s="66"/>
      <c r="G109" s="66"/>
      <c r="H109" s="66"/>
    </row>
    <row r="112" spans="2:8" x14ac:dyDescent="0.25">
      <c r="B112" s="27"/>
      <c r="C112" s="41"/>
      <c r="D112" s="54"/>
      <c r="E112" s="54"/>
      <c r="F112" s="54"/>
      <c r="G112" s="54"/>
      <c r="H112" s="29"/>
    </row>
    <row r="113" spans="2:8" x14ac:dyDescent="0.25">
      <c r="B113" s="26"/>
      <c r="H113" s="27"/>
    </row>
    <row r="114" spans="2:8" x14ac:dyDescent="0.25">
      <c r="H114" s="26"/>
    </row>
  </sheetData>
  <mergeCells count="9">
    <mergeCell ref="C102:H102"/>
    <mergeCell ref="B108:H108"/>
    <mergeCell ref="B109:H109"/>
    <mergeCell ref="B5:C5"/>
    <mergeCell ref="B1:H1"/>
    <mergeCell ref="B2:H2"/>
    <mergeCell ref="B3:H3"/>
    <mergeCell ref="B4:H4"/>
    <mergeCell ref="C101:H101"/>
  </mergeCells>
  <printOptions horizontalCentered="1" verticalCentered="1"/>
  <pageMargins left="0.19685039370078741" right="0.53" top="3.937007874015748E-2" bottom="0.31496062992125984" header="0.31496062992125984" footer="0.86614173228346458"/>
  <pageSetup scale="61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TPEREZ</cp:lastModifiedBy>
  <cp:lastPrinted>2022-06-06T15:53:36Z</cp:lastPrinted>
  <dcterms:created xsi:type="dcterms:W3CDTF">2018-10-05T19:26:31Z</dcterms:created>
  <dcterms:modified xsi:type="dcterms:W3CDTF">2022-06-07T18:10:30Z</dcterms:modified>
</cp:coreProperties>
</file>